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RRHH\Nomina\2016\"/>
    </mc:Choice>
  </mc:AlternateContent>
  <bookViews>
    <workbookView xWindow="0" yWindow="0" windowWidth="24000" windowHeight="9735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6" i="1" l="1"/>
  <c r="L31" i="1" l="1"/>
  <c r="L50" i="1" l="1"/>
  <c r="L43" i="1"/>
  <c r="L36" i="1"/>
  <c r="L32" i="1"/>
  <c r="G39" i="1"/>
  <c r="I35" i="1"/>
  <c r="I23" i="1"/>
  <c r="J43" i="1"/>
  <c r="H43" i="1"/>
  <c r="K43" i="1" s="1"/>
  <c r="H28" i="1"/>
  <c r="H25" i="1"/>
  <c r="H26" i="1"/>
  <c r="L52" i="1" l="1"/>
  <c r="L33" i="1"/>
  <c r="L30" i="1"/>
  <c r="L25" i="1"/>
  <c r="L44" i="1"/>
  <c r="L49" i="1" l="1"/>
  <c r="L47" i="1"/>
  <c r="L45" i="1" l="1"/>
  <c r="H34" i="1" l="1"/>
  <c r="L39" i="1"/>
  <c r="L38" i="1"/>
  <c r="L34" i="1"/>
  <c r="L29" i="1"/>
  <c r="L21" i="1"/>
  <c r="L19" i="1"/>
  <c r="J34" i="1" l="1"/>
  <c r="K34" i="1" s="1"/>
  <c r="M43" i="1" l="1"/>
  <c r="J28" i="1" l="1"/>
  <c r="J26" i="1"/>
  <c r="K26" i="1" l="1"/>
  <c r="M26" i="1" s="1"/>
  <c r="K51" i="1" l="1"/>
  <c r="K20" i="1" l="1"/>
  <c r="M20" i="1" s="1"/>
  <c r="K21" i="1"/>
  <c r="M21" i="1" s="1"/>
  <c r="K22" i="1"/>
  <c r="M22" i="1" s="1"/>
  <c r="K23" i="1"/>
  <c r="M23" i="1" s="1"/>
  <c r="K24" i="1"/>
  <c r="K25" i="1"/>
  <c r="M25" i="1" s="1"/>
  <c r="K27" i="1"/>
  <c r="M27" i="1" s="1"/>
  <c r="K36" i="1"/>
  <c r="K29" i="1"/>
  <c r="K30" i="1"/>
  <c r="M30" i="1" s="1"/>
  <c r="K31" i="1"/>
  <c r="M31" i="1" s="1"/>
  <c r="K32" i="1"/>
  <c r="M32" i="1" s="1"/>
  <c r="K33" i="1"/>
  <c r="M33" i="1" s="1"/>
  <c r="M34" i="1"/>
  <c r="K35" i="1"/>
  <c r="M35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M51" i="1"/>
  <c r="K52" i="1"/>
  <c r="M52" i="1" s="1"/>
  <c r="K19" i="1"/>
  <c r="M19" i="1" s="1"/>
  <c r="M24" i="1" l="1"/>
  <c r="M29" i="1"/>
  <c r="M36" i="1"/>
  <c r="K28" i="1"/>
  <c r="M28" i="1" s="1"/>
  <c r="M53" i="1" s="1"/>
  <c r="J53" i="1" l="1"/>
  <c r="I53" i="1"/>
  <c r="L53" i="1" l="1"/>
  <c r="K53" i="1" l="1"/>
  <c r="H53" i="1"/>
  <c r="G53" i="1"/>
  <c r="F53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<sst xmlns="http://schemas.openxmlformats.org/spreadsheetml/2006/main" count="155" uniqueCount="84">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</sst>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164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2"/>
  <sheetViews>
    <sheetView tabSelected="1" zoomScale="40" zoomScaleNormal="40" zoomScaleSheetLayoutView="20" zoomScalePageLayoutView="50" workbookViewId="0">
      <selection activeCell="A63" sqref="A63:M68"/>
    </sheetView>
  </sheetViews>
  <sheetFormatPr baseColWidth="10" defaultColWidth="9.140625" defaultRowHeight="27" x14ac:dyDescent="0.2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x14ac:dyDescent="0.2"/>
    <row r="10" spans="1:13" s="1" customFormat="1" ht="27.75" x14ac:dyDescent="0.2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 x14ac:dyDescent="0.2">
      <c r="A11" s="36" t="s">
        <v>80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 x14ac:dyDescent="0.2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 x14ac:dyDescent="0.25"/>
    <row r="16" spans="1:13" ht="41.25" customHeight="1" x14ac:dyDescent="0.2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71</v>
      </c>
      <c r="H16" s="37" t="s">
        <v>2</v>
      </c>
      <c r="I16" s="38"/>
      <c r="J16" s="38"/>
      <c r="K16" s="39"/>
      <c r="L16" s="53" t="s">
        <v>74</v>
      </c>
      <c r="M16" s="33" t="s">
        <v>7</v>
      </c>
    </row>
    <row r="17" spans="1:14" ht="27" customHeight="1" x14ac:dyDescent="0.2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72</v>
      </c>
      <c r="J17" s="48" t="s">
        <v>0</v>
      </c>
      <c r="K17" s="49" t="s">
        <v>73</v>
      </c>
      <c r="L17" s="54"/>
      <c r="M17" s="34"/>
    </row>
    <row r="18" spans="1:14" ht="69.75" customHeight="1" thickBot="1" x14ac:dyDescent="0.25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4" s="11" customFormat="1" x14ac:dyDescent="0.35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36377.410000000003</v>
      </c>
      <c r="H19" s="9">
        <v>2995.92</v>
      </c>
      <c r="I19" s="9">
        <v>930.76</v>
      </c>
      <c r="J19" s="9">
        <v>5656.77</v>
      </c>
      <c r="K19" s="9">
        <f>H19+I19+J19</f>
        <v>9583.4500000000007</v>
      </c>
      <c r="L19" s="9">
        <f>1000</f>
        <v>1000</v>
      </c>
      <c r="M19" s="10">
        <f>F19-G19-K19-L19</f>
        <v>153039.13999999998</v>
      </c>
    </row>
    <row r="20" spans="1:14" s="11" customFormat="1" x14ac:dyDescent="0.35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129178.16000000002</v>
      </c>
    </row>
    <row r="21" spans="1:14" s="11" customFormat="1" x14ac:dyDescent="0.35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 x14ac:dyDescent="0.35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 x14ac:dyDescent="0.35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27625.040000000001</v>
      </c>
      <c r="H23" s="9">
        <v>2995.92</v>
      </c>
      <c r="I23" s="9">
        <f>930.76*2</f>
        <v>1861.52</v>
      </c>
      <c r="J23" s="9">
        <v>4735.5</v>
      </c>
      <c r="K23" s="9">
        <f t="shared" si="0"/>
        <v>9592.94</v>
      </c>
      <c r="L23" s="9">
        <v>0</v>
      </c>
      <c r="M23" s="14">
        <f t="shared" si="1"/>
        <v>127782.01999999999</v>
      </c>
    </row>
    <row r="24" spans="1:14" s="1" customFormat="1" x14ac:dyDescent="0.35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 x14ac:dyDescent="0.35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  <c r="N25" s="15"/>
    </row>
    <row r="26" spans="1:14" s="1" customFormat="1" x14ac:dyDescent="0.35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1235.06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41105.440000000002</v>
      </c>
    </row>
    <row r="27" spans="1:14" s="1" customFormat="1" x14ac:dyDescent="0.35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 x14ac:dyDescent="0.35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4" s="1" customFormat="1" x14ac:dyDescent="0.35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3430.63</v>
      </c>
      <c r="H29" s="9">
        <v>1824</v>
      </c>
      <c r="I29" s="9">
        <v>930.76</v>
      </c>
      <c r="J29" s="9">
        <v>1722</v>
      </c>
      <c r="K29" s="9">
        <f t="shared" si="0"/>
        <v>4476.76</v>
      </c>
      <c r="L29" s="9">
        <f>1500</f>
        <v>1500</v>
      </c>
      <c r="M29" s="14">
        <f t="shared" si="1"/>
        <v>50592.61</v>
      </c>
    </row>
    <row r="30" spans="1:14" s="1" customFormat="1" x14ac:dyDescent="0.35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v>930.76</v>
      </c>
      <c r="J30" s="9">
        <v>717.5</v>
      </c>
      <c r="K30" s="9">
        <f t="shared" si="0"/>
        <v>2408.2600000000002</v>
      </c>
      <c r="L30" s="9">
        <f>500+3993.93</f>
        <v>4493.93</v>
      </c>
      <c r="M30" s="14">
        <f t="shared" si="1"/>
        <v>18097.809999999998</v>
      </c>
    </row>
    <row r="31" spans="1:14" s="1" customFormat="1" x14ac:dyDescent="0.35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v>8534.7099999999991</v>
      </c>
      <c r="H31" s="9">
        <v>2584</v>
      </c>
      <c r="I31" s="9">
        <v>930.76</v>
      </c>
      <c r="J31" s="9">
        <v>2439.5</v>
      </c>
      <c r="K31" s="9">
        <f t="shared" si="0"/>
        <v>5954.26</v>
      </c>
      <c r="L31" s="9">
        <f>2000+6380.58+100</f>
        <v>8480.58</v>
      </c>
      <c r="M31" s="14">
        <f>F31-G31-K31-L31</f>
        <v>62030.450000000012</v>
      </c>
    </row>
    <row r="32" spans="1:14" s="1" customFormat="1" x14ac:dyDescent="0.35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2000+3445.51</f>
        <v>5445.51</v>
      </c>
      <c r="M32" s="14">
        <f t="shared" si="1"/>
        <v>22781.489999999998</v>
      </c>
    </row>
    <row r="33" spans="1:13" s="1" customFormat="1" x14ac:dyDescent="0.35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 x14ac:dyDescent="0.35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 x14ac:dyDescent="0.35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3244.48</v>
      </c>
      <c r="H35" s="9">
        <v>1824</v>
      </c>
      <c r="I35" s="9">
        <f>930.76*2</f>
        <v>1861.52</v>
      </c>
      <c r="J35" s="9">
        <v>1722</v>
      </c>
      <c r="K35" s="9">
        <f t="shared" si="0"/>
        <v>5407.52</v>
      </c>
      <c r="L35" s="9">
        <v>0</v>
      </c>
      <c r="M35" s="14">
        <f t="shared" si="1"/>
        <v>51348</v>
      </c>
    </row>
    <row r="36" spans="1:13" s="1" customFormat="1" x14ac:dyDescent="0.35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42042.28</v>
      </c>
    </row>
    <row r="37" spans="1:13" s="1" customFormat="1" x14ac:dyDescent="0.35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 x14ac:dyDescent="0.35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 x14ac:dyDescent="0.35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f>6439.48</f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63128.020000000004</v>
      </c>
    </row>
    <row r="40" spans="1:13" s="1" customFormat="1" x14ac:dyDescent="0.35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 x14ac:dyDescent="0.35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 x14ac:dyDescent="0.35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2506.8000000000002</v>
      </c>
      <c r="H42" s="9">
        <v>1672</v>
      </c>
      <c r="I42" s="9">
        <v>930.76</v>
      </c>
      <c r="J42" s="9">
        <v>1578.5</v>
      </c>
      <c r="K42" s="9">
        <f t="shared" si="0"/>
        <v>4181.26</v>
      </c>
      <c r="L42" s="9">
        <v>0</v>
      </c>
      <c r="M42" s="14">
        <f t="shared" si="1"/>
        <v>48311.939999999995</v>
      </c>
    </row>
    <row r="43" spans="1:13" s="1" customFormat="1" x14ac:dyDescent="0.35">
      <c r="A43" s="26">
        <f t="shared" si="2"/>
        <v>25</v>
      </c>
      <c r="B43" s="5" t="s">
        <v>82</v>
      </c>
      <c r="C43" s="6" t="s">
        <v>47</v>
      </c>
      <c r="D43" s="6" t="s">
        <v>81</v>
      </c>
      <c r="E43" s="13" t="s">
        <v>66</v>
      </c>
      <c r="F43" s="28">
        <v>25000</v>
      </c>
      <c r="G43" s="9">
        <v>0</v>
      </c>
      <c r="H43" s="9">
        <f>F43*3.04%</f>
        <v>760</v>
      </c>
      <c r="I43" s="9"/>
      <c r="J43" s="9">
        <f>F43*2.87%</f>
        <v>717.5</v>
      </c>
      <c r="K43" s="9">
        <f t="shared" ref="K43" si="4">H43+I43+J43</f>
        <v>1477.5</v>
      </c>
      <c r="L43" s="9">
        <f>5000</f>
        <v>5000</v>
      </c>
      <c r="M43" s="14">
        <f t="shared" ref="M43" si="5">F43-G43-K43-L43</f>
        <v>18522.5</v>
      </c>
    </row>
    <row r="44" spans="1:13" s="1" customFormat="1" x14ac:dyDescent="0.35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 x14ac:dyDescent="0.35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 x14ac:dyDescent="0.35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 x14ac:dyDescent="0.35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v>930.76</v>
      </c>
      <c r="J47" s="9">
        <v>487.9</v>
      </c>
      <c r="K47" s="9">
        <f t="shared" si="0"/>
        <v>1935.46</v>
      </c>
      <c r="L47" s="9">
        <f>300+916.8</f>
        <v>1216.8</v>
      </c>
      <c r="M47" s="14">
        <f t="shared" si="1"/>
        <v>13847.740000000002</v>
      </c>
    </row>
    <row r="48" spans="1:13" s="1" customFormat="1" x14ac:dyDescent="0.35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 x14ac:dyDescent="0.35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 x14ac:dyDescent="0.35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900+1084.34</f>
        <v>1984.34</v>
      </c>
      <c r="M50" s="14">
        <f t="shared" si="1"/>
        <v>14010.96</v>
      </c>
    </row>
    <row r="51" spans="1:109" s="1" customFormat="1" x14ac:dyDescent="0.35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 x14ac:dyDescent="0.35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9" s="1" customFormat="1" ht="27.75" x14ac:dyDescent="0.2">
      <c r="A53" s="27"/>
      <c r="B53" s="16" t="s">
        <v>11</v>
      </c>
      <c r="C53" s="17"/>
      <c r="D53" s="17"/>
      <c r="E53" s="17"/>
      <c r="F53" s="18">
        <f t="shared" ref="F53:M53" si="7">SUM(F19:F52)</f>
        <v>2053000</v>
      </c>
      <c r="G53" s="19">
        <f t="shared" si="7"/>
        <v>210723.05</v>
      </c>
      <c r="H53" s="19">
        <f t="shared" si="7"/>
        <v>50290.720000000023</v>
      </c>
      <c r="I53" s="19">
        <f t="shared" si="7"/>
        <v>9307.6</v>
      </c>
      <c r="J53" s="19">
        <f t="shared" si="7"/>
        <v>58837.870000000017</v>
      </c>
      <c r="K53" s="19">
        <f t="shared" si="7"/>
        <v>118436.18999999997</v>
      </c>
      <c r="L53" s="19">
        <f t="shared" si="7"/>
        <v>61091.32</v>
      </c>
      <c r="M53" s="20">
        <f t="shared" si="7"/>
        <v>1662749.4400000002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</row>
    <row r="54" spans="1:109" s="1" customFormat="1" ht="27.75" x14ac:dyDescent="0.2">
      <c r="A54" s="2"/>
      <c r="B54" s="2"/>
      <c r="C54" s="2"/>
      <c r="D54" s="2"/>
      <c r="E54" s="2"/>
      <c r="F54" s="2"/>
      <c r="G54" s="2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15"/>
      <c r="K55" s="15"/>
      <c r="L55" s="15"/>
      <c r="M55" s="15"/>
    </row>
    <row r="56" spans="1:109" s="1" customFormat="1" x14ac:dyDescent="0.2">
      <c r="B56" s="11"/>
      <c r="C56" s="11"/>
      <c r="H56" s="15"/>
      <c r="J56" s="15"/>
      <c r="K56" s="15"/>
      <c r="L56" s="15"/>
      <c r="M56" s="15"/>
    </row>
    <row r="57" spans="1:109" s="1" customFormat="1" x14ac:dyDescent="0.2">
      <c r="B57" s="11"/>
      <c r="C57" s="11"/>
      <c r="H57" s="15"/>
      <c r="J57" s="15"/>
      <c r="K57" s="15"/>
      <c r="L57" s="15"/>
      <c r="M57" s="15"/>
    </row>
    <row r="58" spans="1:109" s="1" customFormat="1" ht="27.75" x14ac:dyDescent="0.2">
      <c r="A58" s="2"/>
      <c r="B58" s="11"/>
      <c r="C58" s="11"/>
      <c r="H58" s="15"/>
      <c r="J58" s="15"/>
      <c r="K58" s="15"/>
      <c r="L58" s="15"/>
      <c r="M58" s="15"/>
    </row>
    <row r="59" spans="1:109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09" ht="27.7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09" ht="27.7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9" ht="27.7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</sheetData>
  <mergeCells count="23">
    <mergeCell ref="A60:M60"/>
    <mergeCell ref="A62:M62"/>
    <mergeCell ref="A61:M61"/>
    <mergeCell ref="F16:F18"/>
    <mergeCell ref="G16:G18"/>
    <mergeCell ref="I17:I18"/>
    <mergeCell ref="K17:K18"/>
    <mergeCell ref="A59:M59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Adanel Virgilio Pérez Gómez</cp:lastModifiedBy>
  <cp:lastPrinted>2016-12-08T16:14:15Z</cp:lastPrinted>
  <dcterms:created xsi:type="dcterms:W3CDTF">2006-07-11T17:39:34Z</dcterms:created>
  <dcterms:modified xsi:type="dcterms:W3CDTF">2016-12-08T16:17:58Z</dcterms:modified>
</cp:coreProperties>
</file>