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fijos'!$A$1:$M$55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A51" i="1"/>
  <c r="L31"/>
  <c r="L45"/>
  <c r="L49"/>
  <c r="L29"/>
  <c r="L51"/>
  <c r="L50"/>
  <c r="L47"/>
  <c r="L46"/>
  <c r="L44"/>
  <c r="L43"/>
  <c r="L39"/>
  <c r="L38"/>
  <c r="L36"/>
  <c r="L34"/>
  <c r="L33"/>
  <c r="L32"/>
  <c r="L25"/>
  <c r="L21"/>
  <c r="L19"/>
  <c r="I47"/>
  <c r="I45"/>
  <c r="I42"/>
  <c r="I35"/>
  <c r="I31"/>
  <c r="I30"/>
  <c r="I29"/>
  <c r="I23"/>
  <c r="I19"/>
  <c r="J34"/>
  <c r="H34"/>
  <c r="G39"/>
  <c r="G36"/>
  <c r="G31"/>
  <c r="K43" l="1"/>
  <c r="K34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19"/>
  <c r="M19" s="1"/>
  <c r="M24" l="1"/>
  <c r="M29"/>
  <c r="M36"/>
  <c r="K28"/>
  <c r="M28" s="1"/>
  <c r="M52" l="1"/>
  <c r="J52"/>
  <c r="I52"/>
  <c r="L52" l="1"/>
  <c r="K52" l="1"/>
  <c r="H52"/>
  <c r="G52"/>
  <c r="F52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<sst xmlns="http://schemas.openxmlformats.org/spreadsheetml/2006/main" count="151" uniqueCount="83">
  <si>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</si>
  <si>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</si>
  <si>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</si>
  <si>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</si>
  <si>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</si>
  <si>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</si>
  <si>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</si>
  <si>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</si>
  <si>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</si>
  <si>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</si>
  <si>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</si>
  <si>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</si>
  <si>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</si>
  <si>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</si>
  <si>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</si>
  <si>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</si>
  <si>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</si>
  <si>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</si>
  <si>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</si>
  <si>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</si>
  <si>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</si>
  <si>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</si>
  <si>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</si>
  <si>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</si>
  <si>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</si>
  <si>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</si>
  <si>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</si>
  <si>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</si>
  <si>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</si>
  <si>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</si>
  <si>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</si>
  <si>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</si>
  <si>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</si>
  <si>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</si>
  <si>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</si>
  <si>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</si>
  <si>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</si>
  <si>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</si>
  <si>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</si>
  <si>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</si>
  <si>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</si>
  <si>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</si>
  <si>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</si>
  <si>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</si>
  <si>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</si>
  <si>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</si>
  <si>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</si>
  <si>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</si>
  <si>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</si>
  <si>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</si>
  <si>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</si>
  <si>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</si>
  <si>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</si>
  <si>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</si>
  <si>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</si>
  <si>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</si>
  <si>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</si>
  <si>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</si>
  <si>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</si>
  <si>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</si>
  <si>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</si>
  <si>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</si>
  <si>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</si>
  <si>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</si>
  <si>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</si>
  <si>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</si>
  <si>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</si>
  <si>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</si>
  <si>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</si>
  <si>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</si>
  <si>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</si>
  <si>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</si>
  <si>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</si>
  <si>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</si>
  <si>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</si>
  <si>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</si>
  <si>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</si>
  <si>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</si>
  <si>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</si>
  <si>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</si>
  <si>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</si>
  <si>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</si>
  <si>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Mes de Abril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</si>
</sst>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3"/>
  <sheetViews>
    <sheetView tabSelected="1" topLeftCell="A9" zoomScale="40" zoomScaleNormal="40" zoomScaleSheetLayoutView="20" zoomScalePageLayoutView="50" workbookViewId="0">
      <selection activeCell="B47" sqref="B47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30" t="s">
        <v>66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" customFormat="1" ht="27.75">
      <c r="A11" s="37" t="s">
        <v>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1" customFormat="1" ht="27.75">
      <c r="A14" s="41" t="s">
        <v>82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1" customFormat="1" ht="27.75" thickBot="1"/>
    <row r="16" spans="1:13" ht="41.25" customHeight="1">
      <c r="A16" s="34" t="s">
        <v>8</v>
      </c>
      <c r="B16" s="31" t="s">
        <v>3</v>
      </c>
      <c r="C16" s="31" t="s">
        <v>10</v>
      </c>
      <c r="D16" s="31" t="s">
        <v>4</v>
      </c>
      <c r="E16" s="31" t="s">
        <v>9</v>
      </c>
      <c r="F16" s="43" t="s">
        <v>6</v>
      </c>
      <c r="G16" s="46" t="s">
        <v>70</v>
      </c>
      <c r="H16" s="38" t="s">
        <v>2</v>
      </c>
      <c r="I16" s="39"/>
      <c r="J16" s="39"/>
      <c r="K16" s="40"/>
      <c r="L16" s="54" t="s">
        <v>73</v>
      </c>
      <c r="M16" s="34" t="s">
        <v>7</v>
      </c>
    </row>
    <row r="17" spans="1:13" ht="27" customHeight="1">
      <c r="A17" s="35"/>
      <c r="B17" s="32"/>
      <c r="C17" s="32"/>
      <c r="D17" s="32"/>
      <c r="E17" s="32"/>
      <c r="F17" s="44"/>
      <c r="G17" s="47"/>
      <c r="H17" s="49" t="s">
        <v>1</v>
      </c>
      <c r="I17" s="49" t="s">
        <v>71</v>
      </c>
      <c r="J17" s="49" t="s">
        <v>0</v>
      </c>
      <c r="K17" s="50" t="s">
        <v>72</v>
      </c>
      <c r="L17" s="55"/>
      <c r="M17" s="35"/>
    </row>
    <row r="18" spans="1:13" ht="69.75" customHeight="1" thickBot="1">
      <c r="A18" s="36"/>
      <c r="B18" s="33"/>
      <c r="C18" s="33"/>
      <c r="D18" s="33"/>
      <c r="E18" s="33"/>
      <c r="F18" s="45"/>
      <c r="G18" s="48"/>
      <c r="H18" s="48"/>
      <c r="I18" s="48"/>
      <c r="J18" s="48"/>
      <c r="K18" s="51"/>
      <c r="L18" s="56"/>
      <c r="M18" s="36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36186.57</v>
      </c>
      <c r="H19" s="9">
        <v>2995.92</v>
      </c>
      <c r="I19" s="9">
        <f>932.76</f>
        <v>932.76</v>
      </c>
      <c r="J19" s="9">
        <v>5656.77</v>
      </c>
      <c r="K19" s="9">
        <f>H19+I19+J19</f>
        <v>9585.4500000000007</v>
      </c>
      <c r="L19" s="9">
        <f>1000</f>
        <v>1000</v>
      </c>
      <c r="M19" s="10">
        <f>F19-G19-K19-L19</f>
        <v>153227.97999999998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27900.080000000002</v>
      </c>
      <c r="H20" s="9">
        <v>2995.92</v>
      </c>
      <c r="I20" s="9"/>
      <c r="J20" s="9">
        <v>4735.5</v>
      </c>
      <c r="K20" s="9">
        <f t="shared" ref="K20:K51" si="0">H20+I20+J20</f>
        <v>7731.42</v>
      </c>
      <c r="L20" s="9">
        <v>0</v>
      </c>
      <c r="M20" s="14">
        <f t="shared" ref="M20:M51" si="1">F20-G20-K20-L20</f>
        <v>129368.49999999999</v>
      </c>
    </row>
    <row r="21" spans="1:13" s="11" customFormat="1">
      <c r="A21" s="26">
        <f t="shared" ref="A21:A51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27900.080000000002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127368.49999999999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27900.080000000002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129368.49999999999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27433.7</v>
      </c>
      <c r="H23" s="9">
        <v>2995.92</v>
      </c>
      <c r="I23" s="9">
        <f>932.76*2</f>
        <v>1865.52</v>
      </c>
      <c r="J23" s="9">
        <v>4735.5</v>
      </c>
      <c r="K23" s="9">
        <f t="shared" si="0"/>
        <v>9596.94</v>
      </c>
      <c r="L23" s="9">
        <v>0</v>
      </c>
      <c r="M23" s="14">
        <f t="shared" si="1"/>
        <v>127969.35999999999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3486.65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51467.35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1148.32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>
        <v>0</v>
      </c>
      <c r="M26" s="14">
        <f>F26-G26-K26-L26</f>
        <v>41192.18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19401.21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103871.87000000001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</v>
      </c>
      <c r="H29" s="9">
        <v>1824</v>
      </c>
      <c r="I29" s="9">
        <f t="shared" ref="I29:I31" si="4">932.76</f>
        <v>932.76</v>
      </c>
      <c r="J29" s="9">
        <v>1722</v>
      </c>
      <c r="K29" s="9">
        <f t="shared" si="0"/>
        <v>4478.76</v>
      </c>
      <c r="L29" s="9">
        <f>1500</f>
        <v>1500</v>
      </c>
      <c r="M29" s="14">
        <f t="shared" si="1"/>
        <v>50721.14</v>
      </c>
    </row>
    <row r="30" spans="1:13" s="1" customFormat="1">
      <c r="A30" s="26">
        <f t="shared" si="2"/>
        <v>12</v>
      </c>
      <c r="B30" s="5" t="s">
        <v>22</v>
      </c>
      <c r="C30" s="6" t="s">
        <v>43</v>
      </c>
      <c r="D30" s="6" t="s">
        <v>54</v>
      </c>
      <c r="E30" s="13" t="s">
        <v>65</v>
      </c>
      <c r="F30" s="28">
        <v>25000</v>
      </c>
      <c r="G30" s="9">
        <v>0</v>
      </c>
      <c r="H30" s="9">
        <v>760</v>
      </c>
      <c r="I30" s="9">
        <f t="shared" si="4"/>
        <v>932.76</v>
      </c>
      <c r="J30" s="9">
        <v>717.5</v>
      </c>
      <c r="K30" s="9">
        <f t="shared" si="0"/>
        <v>2410.2600000000002</v>
      </c>
      <c r="L30" s="9">
        <v>0</v>
      </c>
      <c r="M30" s="14">
        <f t="shared" si="1"/>
        <v>22589.739999999998</v>
      </c>
    </row>
    <row r="31" spans="1:13" s="1" customFormat="1">
      <c r="A31" s="26">
        <f t="shared" si="2"/>
        <v>13</v>
      </c>
      <c r="B31" s="5" t="s">
        <v>23</v>
      </c>
      <c r="C31" s="6" t="s">
        <v>44</v>
      </c>
      <c r="D31" s="6" t="s">
        <v>63</v>
      </c>
      <c r="E31" s="13" t="s">
        <v>65</v>
      </c>
      <c r="F31" s="28">
        <v>85000</v>
      </c>
      <c r="G31" s="9">
        <f>8344.37-8344.37</f>
        <v>0</v>
      </c>
      <c r="H31" s="9">
        <v>2584</v>
      </c>
      <c r="I31" s="9">
        <f t="shared" si="4"/>
        <v>932.76</v>
      </c>
      <c r="J31" s="9">
        <v>2439.5</v>
      </c>
      <c r="K31" s="9">
        <f t="shared" si="0"/>
        <v>5956.26</v>
      </c>
      <c r="L31" s="9">
        <f>2000+6380.58+100</f>
        <v>8480.58</v>
      </c>
      <c r="M31" s="14">
        <f>F31-G31-K31-L31</f>
        <v>70563.16</v>
      </c>
    </row>
    <row r="32" spans="1:13" s="1" customFormat="1">
      <c r="A32" s="26">
        <f t="shared" si="2"/>
        <v>14</v>
      </c>
      <c r="B32" s="5" t="s">
        <v>24</v>
      </c>
      <c r="C32" s="6" t="s">
        <v>44</v>
      </c>
      <c r="D32" s="6" t="s">
        <v>64</v>
      </c>
      <c r="E32" s="13" t="s">
        <v>65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1500</f>
        <v>1500</v>
      </c>
      <c r="M32" s="14">
        <f t="shared" si="1"/>
        <v>26727</v>
      </c>
    </row>
    <row r="33" spans="1:13" s="1" customFormat="1">
      <c r="A33" s="26">
        <f t="shared" si="2"/>
        <v>15</v>
      </c>
      <c r="B33" s="5" t="s">
        <v>25</v>
      </c>
      <c r="C33" s="6" t="s">
        <v>44</v>
      </c>
      <c r="D33" s="6" t="s">
        <v>55</v>
      </c>
      <c r="E33" s="13" t="s">
        <v>65</v>
      </c>
      <c r="F33" s="28">
        <v>50000</v>
      </c>
      <c r="G33" s="9">
        <v>1854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43774.2</v>
      </c>
    </row>
    <row r="34" spans="1:13" s="1" customFormat="1">
      <c r="A34" s="26">
        <f t="shared" si="2"/>
        <v>16</v>
      </c>
      <c r="B34" s="5" t="s">
        <v>69</v>
      </c>
      <c r="C34" s="6" t="s">
        <v>44</v>
      </c>
      <c r="D34" s="6" t="s">
        <v>68</v>
      </c>
      <c r="E34" s="13" t="s">
        <v>65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3113.55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>
        <v>0</v>
      </c>
      <c r="M35" s="14">
        <f t="shared" si="1"/>
        <v>51474.929999999993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f>2559.67-2559.67</f>
        <v>0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44718.16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2559.67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48789.83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2559.67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48189.83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f>6309.35-6309.35</f>
        <v>0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69567.5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2419.7600000000002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>
        <v>0</v>
      </c>
      <c r="M42" s="14">
        <f t="shared" si="1"/>
        <v>48396.979999999996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1000+100</f>
        <v>1100</v>
      </c>
      <c r="M45" s="14">
        <f t="shared" si="1"/>
        <v>9258.0400000000009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300+916.8</f>
        <v>1216.8</v>
      </c>
      <c r="M47" s="14">
        <f t="shared" si="1"/>
        <v>13845.740000000002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40</v>
      </c>
      <c r="C51" s="6" t="s">
        <v>47</v>
      </c>
      <c r="D51" s="6" t="s">
        <v>58</v>
      </c>
      <c r="E51" s="13" t="s">
        <v>65</v>
      </c>
      <c r="F51" s="8">
        <v>12000</v>
      </c>
      <c r="G51" s="9">
        <v>0</v>
      </c>
      <c r="H51" s="9">
        <v>364.8</v>
      </c>
      <c r="I51" s="9"/>
      <c r="J51" s="9">
        <v>344.4</v>
      </c>
      <c r="K51" s="9">
        <f t="shared" si="0"/>
        <v>709.2</v>
      </c>
      <c r="L51" s="9">
        <f>600</f>
        <v>600</v>
      </c>
      <c r="M51" s="14">
        <f t="shared" si="1"/>
        <v>10690.8</v>
      </c>
    </row>
    <row r="52" spans="1:108" s="1" customFormat="1" ht="27.75">
      <c r="A52" s="27"/>
      <c r="B52" s="16" t="s">
        <v>11</v>
      </c>
      <c r="C52" s="17"/>
      <c r="D52" s="17"/>
      <c r="E52" s="17"/>
      <c r="F52" s="18">
        <f>SUM(F19:F51)</f>
        <v>2036000</v>
      </c>
      <c r="G52" s="19">
        <f>SUM(G19:G51)</f>
        <v>190871.44000000003</v>
      </c>
      <c r="H52" s="19">
        <f>SUM(H19:H51)</f>
        <v>49773.92000000002</v>
      </c>
      <c r="I52" s="19">
        <f>SUM(I19:I51)</f>
        <v>10260.36</v>
      </c>
      <c r="J52" s="19">
        <f>SUM(J19:J51)</f>
        <v>58349.970000000016</v>
      </c>
      <c r="K52" s="19">
        <f>SUM(K19:K51)</f>
        <v>118384.24999999999</v>
      </c>
      <c r="L52" s="19">
        <f>SUM(L19:L51)</f>
        <v>50864.54</v>
      </c>
      <c r="M52" s="20">
        <f>SUM(M19:M51)</f>
        <v>1675879.77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s="1" customFormat="1" ht="27.75">
      <c r="A53" s="2"/>
      <c r="B53" s="2"/>
      <c r="C53" s="2"/>
      <c r="D53" s="2"/>
      <c r="E53" s="2"/>
      <c r="F53" s="2"/>
      <c r="G53" s="29"/>
      <c r="H53" s="22"/>
      <c r="I53" s="23"/>
      <c r="J53" s="22"/>
      <c r="K53" s="22"/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>
      <c r="A54" s="53"/>
      <c r="B54" s="53"/>
      <c r="C54" s="53"/>
      <c r="D54" s="53"/>
      <c r="E54" s="53"/>
      <c r="F54" s="53"/>
      <c r="G54" s="53"/>
      <c r="H54" s="53"/>
      <c r="I54" s="53"/>
      <c r="J54" s="15"/>
      <c r="K54" s="15"/>
      <c r="L54" s="15"/>
      <c r="M54" s="15"/>
    </row>
    <row r="55" spans="1:108" s="1" customFormat="1">
      <c r="B55" s="11"/>
      <c r="C55" s="11"/>
      <c r="H55" s="15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 ht="27.75">
      <c r="A57" s="2"/>
      <c r="B57" s="11"/>
      <c r="C57" s="11"/>
      <c r="H57" s="15"/>
      <c r="J57" s="15"/>
      <c r="K57" s="15"/>
      <c r="L57" s="15"/>
      <c r="M57" s="15"/>
    </row>
    <row r="58" spans="1:108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08" ht="27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08" ht="27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08" ht="27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08" ht="27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08" ht="27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</sheetData>
  <mergeCells count="25">
    <mergeCell ref="A63:M63"/>
    <mergeCell ref="A59:M59"/>
    <mergeCell ref="A61:M61"/>
    <mergeCell ref="A60:M60"/>
    <mergeCell ref="F16:F18"/>
    <mergeCell ref="G16:G18"/>
    <mergeCell ref="I17:I18"/>
    <mergeCell ref="K17:K18"/>
    <mergeCell ref="A58:M58"/>
    <mergeCell ref="A62:M62"/>
    <mergeCell ref="A54:I54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2017-04-26T14:28:26Z</dcterms:modified>
</cp:coreProperties>
</file>